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iplomka\Batch\"/>
    </mc:Choice>
  </mc:AlternateContent>
  <xr:revisionPtr revIDLastSave="0" documentId="13_ncr:1_{A6E9A1D5-DDA3-4F82-9E57-FE18688168EA}" xr6:coauthVersionLast="47" xr6:coauthVersionMax="47" xr10:uidLastSave="{00000000-0000-0000-0000-000000000000}"/>
  <bookViews>
    <workbookView xWindow="-120" yWindow="-120" windowWidth="29040" windowHeight="15720" xr2:uid="{C3D32FE7-CBAC-499A-A4B6-F2CB657181C6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2" i="1" l="1"/>
  <c r="I42" i="1"/>
  <c r="D42" i="1"/>
  <c r="N41" i="1"/>
  <c r="I41" i="1"/>
  <c r="D41" i="1"/>
  <c r="N40" i="1"/>
  <c r="I40" i="1"/>
  <c r="D40" i="1"/>
  <c r="N39" i="1"/>
  <c r="N43" i="1" s="1"/>
  <c r="N44" i="1" s="1"/>
  <c r="N45" i="1" s="1"/>
  <c r="I39" i="1"/>
  <c r="I43" i="1" s="1"/>
  <c r="I44" i="1" s="1"/>
  <c r="I45" i="1" s="1"/>
  <c r="D39" i="1"/>
  <c r="D43" i="1" s="1"/>
  <c r="D44" i="1" s="1"/>
  <c r="D45" i="1" s="1"/>
  <c r="N38" i="1"/>
  <c r="I38" i="1"/>
  <c r="D38" i="1"/>
  <c r="N21" i="1"/>
  <c r="I21" i="1"/>
  <c r="D21" i="1"/>
  <c r="N20" i="1"/>
  <c r="I20" i="1"/>
  <c r="D20" i="1"/>
  <c r="N19" i="1"/>
  <c r="I19" i="1"/>
  <c r="D19" i="1"/>
  <c r="N18" i="1"/>
  <c r="N22" i="1" s="1"/>
  <c r="N23" i="1" s="1"/>
  <c r="N24" i="1" s="1"/>
  <c r="I18" i="1"/>
  <c r="I22" i="1" s="1"/>
  <c r="I23" i="1" s="1"/>
  <c r="I24" i="1" s="1"/>
  <c r="D18" i="1"/>
  <c r="D22" i="1" s="1"/>
  <c r="N17" i="1"/>
  <c r="I17" i="1"/>
  <c r="D17" i="1"/>
  <c r="D23" i="1" l="1"/>
  <c r="D24" i="1" s="1"/>
</calcChain>
</file>

<file path=xl/sharedStrings.xml><?xml version="1.0" encoding="utf-8"?>
<sst xmlns="http://schemas.openxmlformats.org/spreadsheetml/2006/main" count="239" uniqueCount="42">
  <si>
    <t>Videogrammetická kalkulačka pro let se svislou kamerou</t>
  </si>
  <si>
    <t>DJI Phantom 4 Pro, Phantom 4 Adv, Phantom RTK</t>
  </si>
  <si>
    <t>DJI Mavic 2 Pro</t>
  </si>
  <si>
    <t>Název</t>
  </si>
  <si>
    <t>Hodnota</t>
  </si>
  <si>
    <t>Jednotky</t>
  </si>
  <si>
    <t>Zadané parametry</t>
  </si>
  <si>
    <t>Ohnisková vzdálenost objektivu, mm</t>
  </si>
  <si>
    <t>mm</t>
  </si>
  <si>
    <t>Šířka sensoru, mm</t>
  </si>
  <si>
    <t>Výška sensoru, mm</t>
  </si>
  <si>
    <t>Počet pixelů delší strany, pix</t>
  </si>
  <si>
    <t>px</t>
  </si>
  <si>
    <t>Počet pixelů kratší strany, pix</t>
  </si>
  <si>
    <t>Výška letu, m</t>
  </si>
  <si>
    <t>m</t>
  </si>
  <si>
    <t>Rychlost letu, m/s</t>
  </si>
  <si>
    <t>m/s</t>
  </si>
  <si>
    <t>Snímková frekvence, FPS</t>
  </si>
  <si>
    <t>FPS</t>
  </si>
  <si>
    <t>Rozlišení videa (délka delší strany), pix</t>
  </si>
  <si>
    <t>pix</t>
  </si>
  <si>
    <t>Výsledky</t>
  </si>
  <si>
    <t>Velikost pixelu</t>
  </si>
  <si>
    <t>Měřítkové číslo snímkování</t>
  </si>
  <si>
    <t>Maximální rychlost závěrky</t>
  </si>
  <si>
    <t>/s</t>
  </si>
  <si>
    <t>Rozlišení na zemi (GSD)</t>
  </si>
  <si>
    <t>mm/pix</t>
  </si>
  <si>
    <t>Vzdálenost mezi středy snímků</t>
  </si>
  <si>
    <t>cm</t>
  </si>
  <si>
    <t>Výška snímače promítnutá na zemi</t>
  </si>
  <si>
    <t>Délka překryvu</t>
  </si>
  <si>
    <t>Podélný překryv</t>
  </si>
  <si>
    <t>%</t>
  </si>
  <si>
    <t>DJI Mavic 3 (širokoúhlý objektiv)</t>
  </si>
  <si>
    <t>DJI Mini 3 Pro, Mini 3, Air 3 (wide, 12mp mode)</t>
  </si>
  <si>
    <t>Další kamery (vlastní nastavení)</t>
  </si>
  <si>
    <t>Příloha k diplomové práci</t>
  </si>
  <si>
    <t>Zdroje:</t>
  </si>
  <si>
    <t>https://www.pix-pro.com/blog/post/photogrammetry-calculator</t>
  </si>
  <si>
    <t>https://www.calculatorsoup.com/calculators/technology/ppi-calculator.php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</si>
</sst>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0"/>
  </numFmts>
  <fonts count="14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b/>
      <sz val="22"/>
      <color theme="0"/>
      <name val="Roboto"/>
      <charset val="238"/>
    </font>
    <font>
      <sz val="11"/>
      <color theme="1"/>
      <name val="Aptos Narrow"/>
      <family val="2"/>
      <scheme val="minor"/>
    </font>
    <font>
      <b/>
      <sz val="12"/>
      <color rgb="FFFFFFFF"/>
      <name val="Roboto"/>
      <charset val="238"/>
    </font>
    <font>
      <sz val="10"/>
      <name val="Roboto"/>
      <charset val="238"/>
    </font>
    <font>
      <sz val="11"/>
      <color theme="1"/>
      <name val="Roboto"/>
      <charset val="238"/>
    </font>
    <font>
      <b/>
      <sz val="10"/>
      <color rgb="FF434343"/>
      <name val="Roboto"/>
      <charset val="238"/>
    </font>
    <font>
      <sz val="10"/>
      <color theme="1"/>
      <name val="Aptos Narrow"/>
      <family val="2"/>
      <scheme val="minor"/>
    </font>
    <font>
      <b/>
      <sz val="10"/>
      <name val="Roboto"/>
      <charset val="238"/>
    </font>
    <font>
      <sz val="10"/>
      <color theme="1"/>
      <name val="Roboto"/>
      <charset val="238"/>
    </font>
    <font>
      <b/>
      <sz val="10"/>
      <color rgb="FFFFFFFF"/>
      <name val="Roboto"/>
      <charset val="238"/>
    </font>
    <font>
      <b/>
      <sz val="12"/>
      <color rgb="FFFFFFFF"/>
      <name val="Lexend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57934"/>
        <bgColor rgb="FF657934"/>
      </patternFill>
    </fill>
    <fill>
      <patternFill patternType="solid">
        <fgColor theme="9" tint="0.79998168889431442"/>
        <bgColor rgb="FFF3F3F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rgb="FFF3F3F3"/>
      </patternFill>
    </fill>
    <fill>
      <patternFill patternType="solid">
        <fgColor theme="0"/>
        <bgColor rgb="FFF3F3F3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749992370372631"/>
        <bgColor rgb="FFEFEFEF"/>
      </patternFill>
    </fill>
    <fill>
      <patternFill patternType="solid">
        <fgColor theme="3" tint="0.749992370372631"/>
        <bgColor rgb="FFF3F3F3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3" tint="0.249977111117893"/>
        <bgColor rgb="FF8BC53F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69">
    <xf numFmtId="0" fontId="0" fillId="0" borderId="0" xfId="0"/>
    <xf numFmtId="0" fontId="1" fillId="0" borderId="0" xfId="0" applyFont="1"/>
    <xf numFmtId="3" fontId="0" fillId="0" borderId="6" xfId="0" applyNumberFormat="1" applyBorder="1"/>
    <xf numFmtId="4" fontId="10" fillId="4" borderId="4" xfId="2" applyNumberFormat="1" applyFont="1" applyFill="1" applyBorder="1" applyAlignment="1">
      <alignment horizontal="center" vertical="center"/>
    </xf>
    <xf numFmtId="4" fontId="11" fillId="4" borderId="5" xfId="2" applyNumberFormat="1" applyFont="1" applyFill="1" applyBorder="1"/>
    <xf numFmtId="4" fontId="10" fillId="5" borderId="4" xfId="2" applyNumberFormat="1" applyFont="1" applyFill="1" applyBorder="1"/>
    <xf numFmtId="4" fontId="1" fillId="5" borderId="5" xfId="0" applyNumberFormat="1" applyFont="1" applyFill="1" applyBorder="1"/>
    <xf numFmtId="4" fontId="10" fillId="5" borderId="7" xfId="2" applyNumberFormat="1" applyFont="1" applyFill="1" applyBorder="1"/>
    <xf numFmtId="4" fontId="11" fillId="4" borderId="8" xfId="2" applyNumberFormat="1" applyFont="1" applyFill="1" applyBorder="1"/>
    <xf numFmtId="4" fontId="11" fillId="6" borderId="8" xfId="2" applyNumberFormat="1" applyFont="1" applyFill="1" applyBorder="1"/>
    <xf numFmtId="4" fontId="11" fillId="4" borderId="9" xfId="2" applyNumberFormat="1" applyFont="1" applyFill="1" applyBorder="1"/>
    <xf numFmtId="4" fontId="11" fillId="7" borderId="6" xfId="2" applyNumberFormat="1" applyFont="1" applyFill="1" applyBorder="1"/>
    <xf numFmtId="164" fontId="11" fillId="7" borderId="6" xfId="2" applyNumberFormat="1" applyFont="1" applyFill="1" applyBorder="1"/>
    <xf numFmtId="3" fontId="11" fillId="7" borderId="6" xfId="0" applyNumberFormat="1" applyFont="1" applyFill="1" applyBorder="1"/>
    <xf numFmtId="3" fontId="11" fillId="7" borderId="6" xfId="2" applyNumberFormat="1" applyFont="1" applyFill="1" applyBorder="1"/>
    <xf numFmtId="0" fontId="2" fillId="0" borderId="0" xfId="1" applyAlignment="1">
      <alignment horizontal="left"/>
    </xf>
    <xf numFmtId="3" fontId="10" fillId="8" borderId="4" xfId="2" applyNumberFormat="1" applyFont="1" applyFill="1" applyBorder="1" applyAlignment="1">
      <alignment horizontal="center" vertical="center"/>
    </xf>
    <xf numFmtId="3" fontId="8" fillId="10" borderId="4" xfId="2" applyNumberFormat="1" applyFont="1" applyFill="1" applyBorder="1" applyAlignment="1">
      <alignment vertical="center"/>
    </xf>
    <xf numFmtId="3" fontId="8" fillId="10" borderId="5" xfId="2" applyNumberFormat="1" applyFont="1" applyFill="1" applyBorder="1" applyAlignment="1">
      <alignment horizontal="center"/>
    </xf>
    <xf numFmtId="164" fontId="11" fillId="10" borderId="5" xfId="2" applyNumberFormat="1" applyFont="1" applyFill="1" applyBorder="1"/>
    <xf numFmtId="3" fontId="11" fillId="10" borderId="5" xfId="2" applyNumberFormat="1" applyFont="1" applyFill="1" applyBorder="1"/>
    <xf numFmtId="4" fontId="11" fillId="10" borderId="5" xfId="2" applyNumberFormat="1" applyFont="1" applyFill="1" applyBorder="1"/>
    <xf numFmtId="3" fontId="5" fillId="12" borderId="1" xfId="2" applyNumberFormat="1" applyFont="1" applyFill="1" applyBorder="1" applyAlignment="1">
      <alignment horizontal="center" vertical="center"/>
    </xf>
    <xf numFmtId="3" fontId="6" fillId="11" borderId="2" xfId="2" applyNumberFormat="1" applyFont="1" applyFill="1" applyBorder="1" applyAlignment="1">
      <alignment horizontal="center"/>
    </xf>
    <xf numFmtId="3" fontId="6" fillId="11" borderId="3" xfId="2" applyNumberFormat="1" applyFont="1" applyFill="1" applyBorder="1" applyAlignment="1">
      <alignment horizontal="center"/>
    </xf>
    <xf numFmtId="4" fontId="5" fillId="12" borderId="1" xfId="2" applyNumberFormat="1" applyFont="1" applyFill="1" applyBorder="1" applyAlignment="1">
      <alignment horizontal="center" vertical="center"/>
    </xf>
    <xf numFmtId="4" fontId="6" fillId="11" borderId="2" xfId="2" applyNumberFormat="1" applyFont="1" applyFill="1" applyBorder="1" applyAlignment="1">
      <alignment horizontal="center"/>
    </xf>
    <xf numFmtId="4" fontId="6" fillId="11" borderId="3" xfId="2" applyNumberFormat="1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3" fillId="11" borderId="0" xfId="0" applyFont="1" applyFill="1" applyBorder="1" applyAlignment="1">
      <alignment horizontal="center" vertical="center"/>
    </xf>
    <xf numFmtId="4" fontId="7" fillId="0" borderId="0" xfId="0" applyNumberFormat="1" applyFont="1" applyBorder="1"/>
    <xf numFmtId="4" fontId="0" fillId="0" borderId="0" xfId="0" applyNumberFormat="1" applyBorder="1"/>
    <xf numFmtId="3" fontId="8" fillId="10" borderId="0" xfId="2" applyNumberFormat="1" applyFont="1" applyFill="1" applyBorder="1" applyAlignment="1">
      <alignment horizontal="center"/>
    </xf>
    <xf numFmtId="3" fontId="7" fillId="0" borderId="0" xfId="0" applyNumberFormat="1" applyFont="1" applyBorder="1"/>
    <xf numFmtId="3" fontId="9" fillId="0" borderId="0" xfId="0" applyNumberFormat="1" applyFont="1" applyBorder="1"/>
    <xf numFmtId="164" fontId="11" fillId="9" borderId="0" xfId="2" applyNumberFormat="1" applyFont="1" applyFill="1" applyBorder="1"/>
    <xf numFmtId="164" fontId="11" fillId="10" borderId="0" xfId="2" applyNumberFormat="1" applyFont="1" applyFill="1" applyBorder="1"/>
    <xf numFmtId="164" fontId="7" fillId="0" borderId="0" xfId="0" applyNumberFormat="1" applyFont="1" applyBorder="1"/>
    <xf numFmtId="164" fontId="9" fillId="0" borderId="0" xfId="0" applyNumberFormat="1" applyFont="1" applyBorder="1"/>
    <xf numFmtId="3" fontId="11" fillId="10" borderId="0" xfId="2" applyNumberFormat="1" applyFont="1" applyFill="1" applyBorder="1"/>
    <xf numFmtId="3" fontId="11" fillId="10" borderId="0" xfId="0" applyNumberFormat="1" applyFont="1" applyFill="1" applyBorder="1"/>
    <xf numFmtId="3" fontId="11" fillId="10" borderId="0" xfId="2" applyNumberFormat="1" applyFont="1" applyFill="1" applyBorder="1" applyAlignment="1">
      <alignment horizontal="left"/>
    </xf>
    <xf numFmtId="3" fontId="0" fillId="0" borderId="0" xfId="0" applyNumberFormat="1" applyBorder="1"/>
    <xf numFmtId="4" fontId="6" fillId="0" borderId="0" xfId="2" applyNumberFormat="1" applyFont="1" applyBorder="1"/>
    <xf numFmtId="4" fontId="9" fillId="0" borderId="0" xfId="0" applyNumberFormat="1" applyFont="1" applyBorder="1"/>
    <xf numFmtId="4" fontId="11" fillId="5" borderId="0" xfId="0" applyNumberFormat="1" applyFont="1" applyFill="1" applyBorder="1"/>
    <xf numFmtId="165" fontId="11" fillId="5" borderId="0" xfId="2" applyNumberFormat="1" applyFont="1" applyFill="1" applyBorder="1"/>
    <xf numFmtId="4" fontId="11" fillId="4" borderId="0" xfId="2" applyNumberFormat="1" applyFont="1" applyFill="1" applyBorder="1"/>
    <xf numFmtId="165" fontId="7" fillId="0" borderId="0" xfId="0" applyNumberFormat="1" applyFont="1" applyBorder="1"/>
    <xf numFmtId="4" fontId="1" fillId="5" borderId="0" xfId="0" applyNumberFormat="1" applyFont="1" applyFill="1" applyBorder="1"/>
    <xf numFmtId="4" fontId="1" fillId="0" borderId="0" xfId="0" applyNumberFormat="1" applyFont="1" applyBorder="1"/>
    <xf numFmtId="3" fontId="1" fillId="0" borderId="0" xfId="0" applyNumberFormat="1" applyFont="1" applyBorder="1"/>
    <xf numFmtId="4" fontId="11" fillId="10" borderId="0" xfId="2" applyNumberFormat="1" applyFont="1" applyFill="1" applyBorder="1"/>
    <xf numFmtId="164" fontId="1" fillId="0" borderId="0" xfId="0" applyNumberFormat="1" applyFont="1" applyBorder="1"/>
    <xf numFmtId="164" fontId="0" fillId="0" borderId="0" xfId="0" applyNumberFormat="1" applyBorder="1"/>
    <xf numFmtId="3" fontId="10" fillId="8" borderId="7" xfId="2" applyNumberFormat="1" applyFont="1" applyFill="1" applyBorder="1" applyAlignment="1">
      <alignment horizontal="center" vertical="center"/>
    </xf>
    <xf numFmtId="3" fontId="11" fillId="10" borderId="8" xfId="2" applyNumberFormat="1" applyFont="1" applyFill="1" applyBorder="1" applyAlignment="1">
      <alignment horizontal="left"/>
    </xf>
    <xf numFmtId="3" fontId="11" fillId="10" borderId="9" xfId="2" applyNumberFormat="1" applyFont="1" applyFill="1" applyBorder="1"/>
    <xf numFmtId="4" fontId="12" fillId="3" borderId="1" xfId="2" applyNumberFormat="1" applyFont="1" applyFill="1" applyBorder="1" applyAlignment="1">
      <alignment horizontal="center"/>
    </xf>
    <xf numFmtId="4" fontId="6" fillId="0" borderId="2" xfId="2" applyNumberFormat="1" applyFont="1" applyBorder="1"/>
    <xf numFmtId="4" fontId="6" fillId="0" borderId="3" xfId="2" applyNumberFormat="1" applyFont="1" applyBorder="1"/>
    <xf numFmtId="3" fontId="13" fillId="12" borderId="1" xfId="2" applyNumberFormat="1" applyFont="1" applyFill="1" applyBorder="1" applyAlignment="1">
      <alignment horizontal="center" vertical="center"/>
    </xf>
    <xf numFmtId="3" fontId="13" fillId="12" borderId="2" xfId="2" applyNumberFormat="1" applyFont="1" applyFill="1" applyBorder="1" applyAlignment="1">
      <alignment horizontal="center" vertical="center"/>
    </xf>
    <xf numFmtId="3" fontId="13" fillId="12" borderId="3" xfId="2" applyNumberFormat="1" applyFont="1" applyFill="1" applyBorder="1" applyAlignment="1">
      <alignment horizontal="center" vertical="center"/>
    </xf>
    <xf numFmtId="3" fontId="11" fillId="2" borderId="6" xfId="2" applyNumberFormat="1" applyFont="1" applyFill="1" applyBorder="1"/>
    <xf numFmtId="164" fontId="11" fillId="2" borderId="6" xfId="2" applyNumberFormat="1" applyFont="1" applyFill="1" applyBorder="1"/>
    <xf numFmtId="3" fontId="11" fillId="2" borderId="6" xfId="2" applyNumberFormat="1" applyFont="1" applyFill="1" applyBorder="1" applyAlignment="1">
      <alignment horizontal="right"/>
    </xf>
    <xf numFmtId="164" fontId="11" fillId="2" borderId="6" xfId="2" applyNumberFormat="1" applyFont="1" applyFill="1" applyBorder="1" applyAlignment="1">
      <alignment horizontal="right"/>
    </xf>
  </cellXfs>
  <cellStyles count="3">
    <cellStyle name="Hypertextový odkaz" xfId="1" builtinId="8"/>
    <cellStyle name="Normální" xfId="0" builtinId="0"/>
    <cellStyle name="Normální 2" xfId="2" xr:uid="{52521660-656D-4259-9230-678B9F158F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alculatorsoup.com/calculators/technology/ppi-calculator.php" TargetMode="External"/><Relationship Id="rId1" Type="http://schemas.openxmlformats.org/officeDocument/2006/relationships/hyperlink" Target="https://www.pix-pro.com/blog/post/photogrammetry-calcul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04479-6577-4392-915F-DF4BF6473FCE}">
  <dimension ref="A1:O49"/>
  <sheetViews>
    <sheetView tabSelected="1" zoomScale="85" zoomScaleNormal="85" workbookViewId="0">
      <selection activeCell="K21" sqref="K21"/>
    </sheetView>
  </sheetViews>
  <sheetFormatPr defaultColWidth="16.140625" defaultRowHeight="15"/>
  <cols>
    <col min="2" max="2" width="16.7109375" bestFit="1" customWidth="1"/>
    <col min="3" max="3" width="33.42578125" bestFit="1" customWidth="1"/>
    <col min="4" max="4" width="16.5703125" customWidth="1"/>
    <col min="7" max="7" width="16.7109375" bestFit="1" customWidth="1"/>
    <col min="8" max="8" width="33.42578125" bestFit="1" customWidth="1"/>
    <col min="12" max="12" width="16.7109375" bestFit="1" customWidth="1"/>
    <col min="13" max="13" width="33.42578125" bestFit="1" customWidth="1"/>
  </cols>
  <sheetData>
    <row r="1" spans="1:1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28.5" customHeight="1">
      <c r="A2" s="28"/>
      <c r="B2" s="29"/>
      <c r="C2" s="30" t="s">
        <v>0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8"/>
    </row>
    <row r="3" spans="1:15" ht="28.5" customHeight="1">
      <c r="A3" s="28"/>
      <c r="B3" s="29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8"/>
    </row>
    <row r="4" spans="1:15" ht="15.75" thickBot="1">
      <c r="A4" s="28"/>
      <c r="B4" s="29"/>
      <c r="C4" s="29"/>
      <c r="D4" s="29"/>
      <c r="E4" s="29"/>
      <c r="F4" s="29"/>
      <c r="G4" s="29"/>
      <c r="H4" s="29"/>
      <c r="I4" s="29"/>
      <c r="J4" s="28"/>
      <c r="K4" s="28"/>
      <c r="L4" s="28"/>
      <c r="M4" s="28"/>
      <c r="N4" s="28"/>
      <c r="O4" s="28"/>
    </row>
    <row r="5" spans="1:15" ht="15.75">
      <c r="A5" s="28"/>
      <c r="B5" s="25" t="s">
        <v>1</v>
      </c>
      <c r="C5" s="26"/>
      <c r="D5" s="26"/>
      <c r="E5" s="27"/>
      <c r="F5" s="31"/>
      <c r="G5" s="25" t="s">
        <v>2</v>
      </c>
      <c r="H5" s="26"/>
      <c r="I5" s="26"/>
      <c r="J5" s="27"/>
      <c r="K5" s="32"/>
      <c r="L5" s="25" t="s">
        <v>2</v>
      </c>
      <c r="M5" s="26"/>
      <c r="N5" s="26"/>
      <c r="O5" s="27"/>
    </row>
    <row r="6" spans="1:15">
      <c r="A6" s="28"/>
      <c r="B6" s="17"/>
      <c r="C6" s="33" t="s">
        <v>3</v>
      </c>
      <c r="D6" s="33" t="s">
        <v>4</v>
      </c>
      <c r="E6" s="18" t="s">
        <v>5</v>
      </c>
      <c r="F6" s="34"/>
      <c r="G6" s="17"/>
      <c r="H6" s="33" t="s">
        <v>3</v>
      </c>
      <c r="I6" s="33" t="s">
        <v>4</v>
      </c>
      <c r="J6" s="18" t="s">
        <v>5</v>
      </c>
      <c r="K6" s="35"/>
      <c r="L6" s="17"/>
      <c r="M6" s="33" t="s">
        <v>3</v>
      </c>
      <c r="N6" s="33" t="s">
        <v>4</v>
      </c>
      <c r="O6" s="18" t="s">
        <v>5</v>
      </c>
    </row>
    <row r="7" spans="1:15">
      <c r="A7" s="28"/>
      <c r="B7" s="16" t="s">
        <v>6</v>
      </c>
      <c r="C7" s="36" t="s">
        <v>7</v>
      </c>
      <c r="D7" s="37">
        <v>8.8000000000000007</v>
      </c>
      <c r="E7" s="19" t="s">
        <v>8</v>
      </c>
      <c r="F7" s="38"/>
      <c r="G7" s="16" t="s">
        <v>6</v>
      </c>
      <c r="H7" s="36" t="s">
        <v>7</v>
      </c>
      <c r="I7" s="37">
        <v>10.26</v>
      </c>
      <c r="J7" s="19" t="s">
        <v>8</v>
      </c>
      <c r="K7" s="39"/>
      <c r="L7" s="16" t="s">
        <v>6</v>
      </c>
      <c r="M7" s="36" t="s">
        <v>7</v>
      </c>
      <c r="N7" s="37">
        <v>8.3800000000000008</v>
      </c>
      <c r="O7" s="19" t="s">
        <v>8</v>
      </c>
    </row>
    <row r="8" spans="1:15">
      <c r="A8" s="28"/>
      <c r="B8" s="16"/>
      <c r="C8" s="37" t="s">
        <v>9</v>
      </c>
      <c r="D8" s="37">
        <v>13.2</v>
      </c>
      <c r="E8" s="19" t="s">
        <v>8</v>
      </c>
      <c r="F8" s="38"/>
      <c r="G8" s="16"/>
      <c r="H8" s="37" t="s">
        <v>9</v>
      </c>
      <c r="I8" s="37">
        <v>13.2</v>
      </c>
      <c r="J8" s="19" t="s">
        <v>8</v>
      </c>
      <c r="K8" s="39"/>
      <c r="L8" s="16"/>
      <c r="M8" s="37" t="s">
        <v>9</v>
      </c>
      <c r="N8" s="37">
        <v>13.2</v>
      </c>
      <c r="O8" s="19" t="s">
        <v>8</v>
      </c>
    </row>
    <row r="9" spans="1:15">
      <c r="A9" s="28"/>
      <c r="B9" s="16"/>
      <c r="C9" s="37" t="s">
        <v>10</v>
      </c>
      <c r="D9" s="37">
        <v>8.8000000000000007</v>
      </c>
      <c r="E9" s="19" t="s">
        <v>8</v>
      </c>
      <c r="F9" s="38"/>
      <c r="G9" s="16"/>
      <c r="H9" s="37" t="s">
        <v>10</v>
      </c>
      <c r="I9" s="37">
        <v>8.8000000000000007</v>
      </c>
      <c r="J9" s="19" t="s">
        <v>8</v>
      </c>
      <c r="K9" s="39"/>
      <c r="L9" s="16"/>
      <c r="M9" s="37" t="s">
        <v>10</v>
      </c>
      <c r="N9" s="37">
        <v>8.8000000000000007</v>
      </c>
      <c r="O9" s="19" t="s">
        <v>8</v>
      </c>
    </row>
    <row r="10" spans="1:15">
      <c r="A10" s="28"/>
      <c r="B10" s="16"/>
      <c r="C10" s="40" t="s">
        <v>11</v>
      </c>
      <c r="D10" s="41">
        <v>5472</v>
      </c>
      <c r="E10" s="20" t="s">
        <v>12</v>
      </c>
      <c r="F10" s="34"/>
      <c r="G10" s="16"/>
      <c r="H10" s="40" t="s">
        <v>11</v>
      </c>
      <c r="I10" s="41">
        <v>5568</v>
      </c>
      <c r="J10" s="20" t="s">
        <v>12</v>
      </c>
      <c r="K10" s="35"/>
      <c r="L10" s="16"/>
      <c r="M10" s="40" t="s">
        <v>11</v>
      </c>
      <c r="N10" s="41">
        <v>5472</v>
      </c>
      <c r="O10" s="20" t="s">
        <v>12</v>
      </c>
    </row>
    <row r="11" spans="1:15" ht="15.75" thickBot="1">
      <c r="A11" s="28"/>
      <c r="B11" s="16"/>
      <c r="C11" s="40" t="s">
        <v>13</v>
      </c>
      <c r="D11" s="40">
        <v>3648</v>
      </c>
      <c r="E11" s="20" t="s">
        <v>12</v>
      </c>
      <c r="F11" s="34"/>
      <c r="G11" s="16"/>
      <c r="H11" s="40" t="s">
        <v>13</v>
      </c>
      <c r="I11" s="40">
        <v>3648</v>
      </c>
      <c r="J11" s="20" t="s">
        <v>12</v>
      </c>
      <c r="K11" s="35"/>
      <c r="L11" s="16"/>
      <c r="M11" s="40" t="s">
        <v>13</v>
      </c>
      <c r="N11" s="40">
        <v>3648</v>
      </c>
      <c r="O11" s="20" t="s">
        <v>12</v>
      </c>
    </row>
    <row r="12" spans="1:15" ht="15.75" thickBot="1">
      <c r="A12" s="28"/>
      <c r="B12" s="16"/>
      <c r="C12" s="40" t="s">
        <v>14</v>
      </c>
      <c r="D12" s="65">
        <v>25</v>
      </c>
      <c r="E12" s="20" t="s">
        <v>15</v>
      </c>
      <c r="F12" s="34"/>
      <c r="G12" s="16"/>
      <c r="H12" s="40" t="s">
        <v>14</v>
      </c>
      <c r="I12" s="65">
        <v>25</v>
      </c>
      <c r="J12" s="20" t="s">
        <v>15</v>
      </c>
      <c r="K12" s="35"/>
      <c r="L12" s="16"/>
      <c r="M12" s="40" t="s">
        <v>14</v>
      </c>
      <c r="N12" s="65">
        <v>25</v>
      </c>
      <c r="O12" s="20" t="s">
        <v>15</v>
      </c>
    </row>
    <row r="13" spans="1:15" ht="15.75" thickBot="1">
      <c r="A13" s="28"/>
      <c r="B13" s="16"/>
      <c r="C13" s="37" t="s">
        <v>16</v>
      </c>
      <c r="D13" s="66">
        <v>1.8</v>
      </c>
      <c r="E13" s="19" t="s">
        <v>17</v>
      </c>
      <c r="F13" s="34"/>
      <c r="G13" s="16"/>
      <c r="H13" s="37" t="s">
        <v>16</v>
      </c>
      <c r="I13" s="66">
        <v>1.8</v>
      </c>
      <c r="J13" s="19" t="s">
        <v>17</v>
      </c>
      <c r="K13" s="35"/>
      <c r="L13" s="16"/>
      <c r="M13" s="37" t="s">
        <v>16</v>
      </c>
      <c r="N13" s="66">
        <v>1.8</v>
      </c>
      <c r="O13" s="19" t="s">
        <v>17</v>
      </c>
    </row>
    <row r="14" spans="1:15" ht="15.75" thickBot="1">
      <c r="A14" s="28"/>
      <c r="B14" s="16"/>
      <c r="C14" s="42" t="s">
        <v>18</v>
      </c>
      <c r="D14" s="68">
        <v>25</v>
      </c>
      <c r="E14" s="20" t="s">
        <v>19</v>
      </c>
      <c r="F14" s="38"/>
      <c r="G14" s="16"/>
      <c r="H14" s="42" t="s">
        <v>18</v>
      </c>
      <c r="I14" s="67">
        <v>25</v>
      </c>
      <c r="J14" s="20" t="s">
        <v>19</v>
      </c>
      <c r="K14" s="39"/>
      <c r="L14" s="16"/>
      <c r="M14" s="42" t="s">
        <v>18</v>
      </c>
      <c r="N14" s="67">
        <v>25</v>
      </c>
      <c r="O14" s="20" t="s">
        <v>19</v>
      </c>
    </row>
    <row r="15" spans="1:15" ht="15.75" thickBot="1">
      <c r="A15" s="28"/>
      <c r="B15" s="56"/>
      <c r="C15" s="57" t="s">
        <v>20</v>
      </c>
      <c r="D15" s="2">
        <v>4096</v>
      </c>
      <c r="E15" s="58" t="s">
        <v>21</v>
      </c>
      <c r="F15" s="34"/>
      <c r="G15" s="56"/>
      <c r="H15" s="57" t="s">
        <v>20</v>
      </c>
      <c r="I15" s="2">
        <v>1920</v>
      </c>
      <c r="J15" s="58" t="s">
        <v>21</v>
      </c>
      <c r="K15" s="35"/>
      <c r="L15" s="56"/>
      <c r="M15" s="57" t="s">
        <v>20</v>
      </c>
      <c r="N15" s="2">
        <v>1920</v>
      </c>
      <c r="O15" s="58" t="s">
        <v>21</v>
      </c>
    </row>
    <row r="16" spans="1:15">
      <c r="A16" s="28"/>
      <c r="B16" s="59"/>
      <c r="C16" s="60"/>
      <c r="D16" s="44"/>
      <c r="E16" s="61"/>
      <c r="F16" s="31"/>
      <c r="G16" s="59"/>
      <c r="H16" s="60"/>
      <c r="I16" s="44"/>
      <c r="J16" s="61"/>
      <c r="K16" s="45"/>
      <c r="L16" s="59"/>
      <c r="M16" s="60"/>
      <c r="N16" s="44"/>
      <c r="O16" s="61"/>
    </row>
    <row r="17" spans="1:15">
      <c r="A17" s="28"/>
      <c r="B17" s="3" t="s">
        <v>22</v>
      </c>
      <c r="C17" s="46" t="s">
        <v>23</v>
      </c>
      <c r="D17" s="47">
        <f>((((D8+D9)/10)*0.393700787)/((D10+D11)/10))*2.54</f>
        <v>2.41228069929386E-3</v>
      </c>
      <c r="E17" s="4" t="s">
        <v>8</v>
      </c>
      <c r="F17" s="49"/>
      <c r="G17" s="3" t="s">
        <v>22</v>
      </c>
      <c r="H17" s="46" t="s">
        <v>23</v>
      </c>
      <c r="I17" s="47">
        <f>((((I8+I9)/10)*0.393700787)/((I10+I11)/10))*2.54</f>
        <v>2.3871527753428824E-3</v>
      </c>
      <c r="J17" s="4" t="s">
        <v>8</v>
      </c>
      <c r="K17" s="45"/>
      <c r="L17" s="3" t="s">
        <v>22</v>
      </c>
      <c r="M17" s="46" t="s">
        <v>23</v>
      </c>
      <c r="N17" s="47">
        <f>((((N8+N9)/10)*0.393700787)/((N10+N11)/10))*2.54</f>
        <v>2.41228069929386E-3</v>
      </c>
      <c r="O17" s="4" t="s">
        <v>8</v>
      </c>
    </row>
    <row r="18" spans="1:15">
      <c r="A18" s="28"/>
      <c r="B18" s="3"/>
      <c r="C18" s="48" t="s">
        <v>24</v>
      </c>
      <c r="D18" s="48">
        <f>D12/D7*1000</f>
        <v>2840.909090909091</v>
      </c>
      <c r="E18" s="4"/>
      <c r="F18" s="31"/>
      <c r="G18" s="3"/>
      <c r="H18" s="48" t="s">
        <v>24</v>
      </c>
      <c r="I18" s="48">
        <f>I12/I7*1000</f>
        <v>2436.6471734892789</v>
      </c>
      <c r="J18" s="4"/>
      <c r="K18" s="45"/>
      <c r="L18" s="3"/>
      <c r="M18" s="48" t="s">
        <v>24</v>
      </c>
      <c r="N18" s="48">
        <f>N12/N7*1000</f>
        <v>2983.2935560859182</v>
      </c>
      <c r="O18" s="4"/>
    </row>
    <row r="19" spans="1:15">
      <c r="A19" s="28"/>
      <c r="B19" s="5"/>
      <c r="C19" s="50" t="s">
        <v>25</v>
      </c>
      <c r="D19" s="50">
        <f>D13/D20*1000</f>
        <v>196.608</v>
      </c>
      <c r="E19" s="6" t="s">
        <v>26</v>
      </c>
      <c r="F19" s="31"/>
      <c r="G19" s="5"/>
      <c r="H19" s="50" t="s">
        <v>25</v>
      </c>
      <c r="I19" s="50">
        <f>I13/I20*1000</f>
        <v>107.45018181818182</v>
      </c>
      <c r="J19" s="6" t="s">
        <v>26</v>
      </c>
      <c r="K19" s="45"/>
      <c r="L19" s="5"/>
      <c r="M19" s="50" t="s">
        <v>25</v>
      </c>
      <c r="N19" s="50">
        <f>N13/N20*1000</f>
        <v>87.761454545454555</v>
      </c>
      <c r="O19" s="6" t="s">
        <v>26</v>
      </c>
    </row>
    <row r="20" spans="1:15">
      <c r="A20" s="28"/>
      <c r="B20" s="5"/>
      <c r="C20" s="50" t="s">
        <v>27</v>
      </c>
      <c r="D20" s="50">
        <f>(D8*D12*1000)/(D7*D15)</f>
        <v>9.1552734375</v>
      </c>
      <c r="E20" s="6" t="s">
        <v>28</v>
      </c>
      <c r="F20" s="31"/>
      <c r="G20" s="5"/>
      <c r="H20" s="50" t="s">
        <v>27</v>
      </c>
      <c r="I20" s="50">
        <f>(I8*I12*1000)/(I7*I15)</f>
        <v>16.751949317738791</v>
      </c>
      <c r="J20" s="6" t="s">
        <v>28</v>
      </c>
      <c r="K20" s="45"/>
      <c r="L20" s="5"/>
      <c r="M20" s="50" t="s">
        <v>27</v>
      </c>
      <c r="N20" s="50">
        <f>(N8*N12*1000)/(N7*N15)</f>
        <v>20.510143198090688</v>
      </c>
      <c r="O20" s="6" t="s">
        <v>28</v>
      </c>
    </row>
    <row r="21" spans="1:15">
      <c r="A21" s="28"/>
      <c r="B21" s="5"/>
      <c r="C21" s="48" t="s">
        <v>29</v>
      </c>
      <c r="D21" s="48">
        <f>(D13*100)/D14</f>
        <v>7.2</v>
      </c>
      <c r="E21" s="4" t="s">
        <v>30</v>
      </c>
      <c r="F21" s="31"/>
      <c r="G21" s="5"/>
      <c r="H21" s="48" t="s">
        <v>29</v>
      </c>
      <c r="I21" s="48">
        <f>(I13*100)/I14</f>
        <v>7.2</v>
      </c>
      <c r="J21" s="4" t="s">
        <v>30</v>
      </c>
      <c r="K21" s="45"/>
      <c r="L21" s="5"/>
      <c r="M21" s="48" t="s">
        <v>29</v>
      </c>
      <c r="N21" s="48">
        <f>(N13*100)/N14</f>
        <v>7.2</v>
      </c>
      <c r="O21" s="4" t="s">
        <v>30</v>
      </c>
    </row>
    <row r="22" spans="1:15">
      <c r="A22" s="28"/>
      <c r="B22" s="5"/>
      <c r="C22" s="48" t="s">
        <v>31</v>
      </c>
      <c r="D22" s="48">
        <f>D9*D18/10</f>
        <v>2500.0000000000005</v>
      </c>
      <c r="E22" s="4" t="s">
        <v>30</v>
      </c>
      <c r="F22" s="31"/>
      <c r="G22" s="5"/>
      <c r="H22" s="48" t="s">
        <v>31</v>
      </c>
      <c r="I22" s="48">
        <f>I9*I18/10</f>
        <v>2144.2495126705658</v>
      </c>
      <c r="J22" s="4" t="s">
        <v>30</v>
      </c>
      <c r="K22" s="45"/>
      <c r="L22" s="5"/>
      <c r="M22" s="48" t="s">
        <v>31</v>
      </c>
      <c r="N22" s="48">
        <f>N9*N18/10</f>
        <v>2625.2983293556081</v>
      </c>
      <c r="O22" s="4" t="s">
        <v>30</v>
      </c>
    </row>
    <row r="23" spans="1:15">
      <c r="A23" s="28"/>
      <c r="B23" s="5"/>
      <c r="C23" s="48" t="s">
        <v>32</v>
      </c>
      <c r="D23" s="48">
        <f>D22-D21</f>
        <v>2492.8000000000006</v>
      </c>
      <c r="E23" s="4" t="s">
        <v>30</v>
      </c>
      <c r="F23" s="31"/>
      <c r="G23" s="5"/>
      <c r="H23" s="48" t="s">
        <v>32</v>
      </c>
      <c r="I23" s="48">
        <f>I22-I21</f>
        <v>2137.0495126705659</v>
      </c>
      <c r="J23" s="4" t="s">
        <v>30</v>
      </c>
      <c r="K23" s="45"/>
      <c r="L23" s="5"/>
      <c r="M23" s="48" t="s">
        <v>32</v>
      </c>
      <c r="N23" s="48">
        <f>N22-N21</f>
        <v>2618.0983293556083</v>
      </c>
      <c r="O23" s="4" t="s">
        <v>30</v>
      </c>
    </row>
    <row r="24" spans="1:15" ht="15.75" customHeight="1" thickBot="1">
      <c r="A24" s="28"/>
      <c r="B24" s="7"/>
      <c r="C24" s="8" t="s">
        <v>33</v>
      </c>
      <c r="D24" s="9">
        <f>D23/D22*100</f>
        <v>99.712000000000018</v>
      </c>
      <c r="E24" s="10" t="s">
        <v>34</v>
      </c>
      <c r="F24" s="31"/>
      <c r="G24" s="7"/>
      <c r="H24" s="8" t="s">
        <v>33</v>
      </c>
      <c r="I24" s="9">
        <f>I23/I22*100</f>
        <v>99.664218181818185</v>
      </c>
      <c r="J24" s="10" t="s">
        <v>34</v>
      </c>
      <c r="K24" s="45"/>
      <c r="L24" s="7"/>
      <c r="M24" s="8" t="s">
        <v>33</v>
      </c>
      <c r="N24" s="9">
        <f>N23/N22*100</f>
        <v>99.725745454545461</v>
      </c>
      <c r="O24" s="10" t="s">
        <v>34</v>
      </c>
    </row>
    <row r="25" spans="1:15" ht="15.75" customHeight="1" thickBot="1">
      <c r="A25" s="28"/>
      <c r="B25" s="51"/>
      <c r="C25" s="51"/>
      <c r="D25" s="51"/>
      <c r="E25" s="51"/>
      <c r="F25" s="51"/>
      <c r="G25" s="51"/>
      <c r="H25" s="51"/>
      <c r="I25" s="51"/>
      <c r="J25" s="32"/>
      <c r="K25" s="32"/>
      <c r="L25" s="32"/>
      <c r="M25" s="32"/>
      <c r="N25" s="32"/>
      <c r="O25" s="32"/>
    </row>
    <row r="26" spans="1:15" ht="15.75">
      <c r="A26" s="28"/>
      <c r="B26" s="62" t="s">
        <v>35</v>
      </c>
      <c r="C26" s="63"/>
      <c r="D26" s="63"/>
      <c r="E26" s="64"/>
      <c r="F26" s="52"/>
      <c r="G26" s="62" t="s">
        <v>36</v>
      </c>
      <c r="H26" s="63"/>
      <c r="I26" s="63"/>
      <c r="J26" s="64"/>
      <c r="K26" s="43"/>
      <c r="L26" s="22" t="s">
        <v>37</v>
      </c>
      <c r="M26" s="23"/>
      <c r="N26" s="23"/>
      <c r="O26" s="24"/>
    </row>
    <row r="27" spans="1:15" ht="15.75" thickBot="1">
      <c r="A27" s="28"/>
      <c r="B27" s="17"/>
      <c r="C27" s="33" t="s">
        <v>3</v>
      </c>
      <c r="D27" s="33" t="s">
        <v>4</v>
      </c>
      <c r="E27" s="18" t="s">
        <v>5</v>
      </c>
      <c r="F27" s="52"/>
      <c r="G27" s="17"/>
      <c r="H27" s="33" t="s">
        <v>3</v>
      </c>
      <c r="I27" s="33" t="s">
        <v>4</v>
      </c>
      <c r="J27" s="18" t="s">
        <v>5</v>
      </c>
      <c r="K27" s="43"/>
      <c r="L27" s="17"/>
      <c r="M27" s="33" t="s">
        <v>3</v>
      </c>
      <c r="N27" s="33" t="s">
        <v>4</v>
      </c>
      <c r="O27" s="18" t="s">
        <v>5</v>
      </c>
    </row>
    <row r="28" spans="1:15" ht="15.75" thickBot="1">
      <c r="A28" s="28"/>
      <c r="B28" s="16" t="s">
        <v>6</v>
      </c>
      <c r="C28" s="36" t="s">
        <v>7</v>
      </c>
      <c r="D28" s="53">
        <v>12.29</v>
      </c>
      <c r="E28" s="21" t="s">
        <v>8</v>
      </c>
      <c r="F28" s="54"/>
      <c r="G28" s="16" t="s">
        <v>6</v>
      </c>
      <c r="H28" s="36" t="s">
        <v>7</v>
      </c>
      <c r="I28" s="53">
        <v>6.72</v>
      </c>
      <c r="J28" s="21" t="s">
        <v>8</v>
      </c>
      <c r="K28" s="55"/>
      <c r="L28" s="16" t="s">
        <v>6</v>
      </c>
      <c r="M28" s="36" t="s">
        <v>7</v>
      </c>
      <c r="N28" s="11">
        <v>8.8000000000000007</v>
      </c>
      <c r="O28" s="21" t="s">
        <v>8</v>
      </c>
    </row>
    <row r="29" spans="1:15" ht="15.75" thickBot="1">
      <c r="A29" s="28"/>
      <c r="B29" s="16"/>
      <c r="C29" s="37" t="s">
        <v>9</v>
      </c>
      <c r="D29" s="37">
        <v>17.3</v>
      </c>
      <c r="E29" s="19" t="s">
        <v>8</v>
      </c>
      <c r="F29" s="54"/>
      <c r="G29" s="16"/>
      <c r="H29" s="37" t="s">
        <v>9</v>
      </c>
      <c r="I29" s="37">
        <v>10</v>
      </c>
      <c r="J29" s="19" t="s">
        <v>8</v>
      </c>
      <c r="K29" s="55"/>
      <c r="L29" s="16"/>
      <c r="M29" s="37" t="s">
        <v>9</v>
      </c>
      <c r="N29" s="12">
        <v>6.16</v>
      </c>
      <c r="O29" s="19" t="s">
        <v>8</v>
      </c>
    </row>
    <row r="30" spans="1:15" ht="15.75" thickBot="1">
      <c r="A30" s="28"/>
      <c r="B30" s="16"/>
      <c r="C30" s="37" t="s">
        <v>10</v>
      </c>
      <c r="D30" s="37">
        <v>13</v>
      </c>
      <c r="E30" s="19" t="s">
        <v>8</v>
      </c>
      <c r="F30" s="51"/>
      <c r="G30" s="16"/>
      <c r="H30" s="37" t="s">
        <v>10</v>
      </c>
      <c r="I30" s="37">
        <v>7.5</v>
      </c>
      <c r="J30" s="19" t="s">
        <v>8</v>
      </c>
      <c r="K30" s="32"/>
      <c r="L30" s="16"/>
      <c r="M30" s="37" t="s">
        <v>10</v>
      </c>
      <c r="N30" s="12">
        <v>4.62</v>
      </c>
      <c r="O30" s="19" t="s">
        <v>8</v>
      </c>
    </row>
    <row r="31" spans="1:15" ht="15.75" thickBot="1">
      <c r="A31" s="28"/>
      <c r="B31" s="16"/>
      <c r="C31" s="40" t="s">
        <v>11</v>
      </c>
      <c r="D31" s="41">
        <v>5280</v>
      </c>
      <c r="E31" s="20" t="s">
        <v>12</v>
      </c>
      <c r="F31" s="52"/>
      <c r="G31" s="16"/>
      <c r="H31" s="40" t="s">
        <v>11</v>
      </c>
      <c r="I31" s="41">
        <v>4032</v>
      </c>
      <c r="J31" s="20" t="s">
        <v>12</v>
      </c>
      <c r="K31" s="43"/>
      <c r="L31" s="16"/>
      <c r="M31" s="40" t="s">
        <v>11</v>
      </c>
      <c r="N31" s="13">
        <v>5472</v>
      </c>
      <c r="O31" s="20" t="s">
        <v>12</v>
      </c>
    </row>
    <row r="32" spans="1:15" ht="15.75" thickBot="1">
      <c r="A32" s="28"/>
      <c r="B32" s="16"/>
      <c r="C32" s="40" t="s">
        <v>13</v>
      </c>
      <c r="D32" s="40">
        <v>3956</v>
      </c>
      <c r="E32" s="20" t="s">
        <v>12</v>
      </c>
      <c r="F32" s="52"/>
      <c r="G32" s="16"/>
      <c r="H32" s="40" t="s">
        <v>13</v>
      </c>
      <c r="I32" s="40">
        <v>3024</v>
      </c>
      <c r="J32" s="20" t="s">
        <v>12</v>
      </c>
      <c r="K32" s="43"/>
      <c r="L32" s="16"/>
      <c r="M32" s="40" t="s">
        <v>13</v>
      </c>
      <c r="N32" s="14">
        <v>3648</v>
      </c>
      <c r="O32" s="20" t="s">
        <v>12</v>
      </c>
    </row>
    <row r="33" spans="1:15" ht="15.75" thickBot="1">
      <c r="A33" s="28"/>
      <c r="B33" s="16"/>
      <c r="C33" s="40" t="s">
        <v>14</v>
      </c>
      <c r="D33" s="65">
        <v>25</v>
      </c>
      <c r="E33" s="20" t="s">
        <v>15</v>
      </c>
      <c r="F33" s="52"/>
      <c r="G33" s="16"/>
      <c r="H33" s="40" t="s">
        <v>14</v>
      </c>
      <c r="I33" s="65">
        <v>25</v>
      </c>
      <c r="J33" s="20" t="s">
        <v>15</v>
      </c>
      <c r="K33" s="43"/>
      <c r="L33" s="16"/>
      <c r="M33" s="40" t="s">
        <v>14</v>
      </c>
      <c r="N33" s="65">
        <v>25</v>
      </c>
      <c r="O33" s="20" t="s">
        <v>15</v>
      </c>
    </row>
    <row r="34" spans="1:15" ht="15.75" thickBot="1">
      <c r="A34" s="28"/>
      <c r="B34" s="16"/>
      <c r="C34" s="37" t="s">
        <v>16</v>
      </c>
      <c r="D34" s="66">
        <v>1.8</v>
      </c>
      <c r="E34" s="19" t="s">
        <v>17</v>
      </c>
      <c r="F34" s="52"/>
      <c r="G34" s="16"/>
      <c r="H34" s="37" t="s">
        <v>16</v>
      </c>
      <c r="I34" s="66">
        <v>1.8</v>
      </c>
      <c r="J34" s="19" t="s">
        <v>17</v>
      </c>
      <c r="K34" s="43"/>
      <c r="L34" s="16"/>
      <c r="M34" s="37" t="s">
        <v>16</v>
      </c>
      <c r="N34" s="66">
        <v>1.8</v>
      </c>
      <c r="O34" s="19" t="s">
        <v>17</v>
      </c>
    </row>
    <row r="35" spans="1:15" ht="15.75" thickBot="1">
      <c r="A35" s="28"/>
      <c r="B35" s="16"/>
      <c r="C35" s="42" t="s">
        <v>18</v>
      </c>
      <c r="D35" s="67">
        <v>25</v>
      </c>
      <c r="E35" s="20" t="s">
        <v>19</v>
      </c>
      <c r="F35" s="54"/>
      <c r="G35" s="16"/>
      <c r="H35" s="42" t="s">
        <v>18</v>
      </c>
      <c r="I35" s="67">
        <v>25</v>
      </c>
      <c r="J35" s="20" t="s">
        <v>19</v>
      </c>
      <c r="K35" s="55"/>
      <c r="L35" s="16"/>
      <c r="M35" s="42" t="s">
        <v>18</v>
      </c>
      <c r="N35" s="67">
        <v>25</v>
      </c>
      <c r="O35" s="20" t="s">
        <v>19</v>
      </c>
    </row>
    <row r="36" spans="1:15" ht="15.75" thickBot="1">
      <c r="A36" s="28"/>
      <c r="B36" s="56"/>
      <c r="C36" s="57" t="s">
        <v>20</v>
      </c>
      <c r="D36" s="2">
        <v>1920</v>
      </c>
      <c r="E36" s="58" t="s">
        <v>21</v>
      </c>
      <c r="F36" s="52"/>
      <c r="G36" s="56"/>
      <c r="H36" s="57" t="s">
        <v>20</v>
      </c>
      <c r="I36" s="2">
        <v>1920</v>
      </c>
      <c r="J36" s="58" t="s">
        <v>21</v>
      </c>
      <c r="K36" s="43"/>
      <c r="L36" s="56"/>
      <c r="M36" s="57" t="s">
        <v>20</v>
      </c>
      <c r="N36" s="2">
        <v>1920</v>
      </c>
      <c r="O36" s="58" t="s">
        <v>21</v>
      </c>
    </row>
    <row r="37" spans="1:15">
      <c r="A37" s="28"/>
      <c r="B37" s="59"/>
      <c r="C37" s="60"/>
      <c r="D37" s="44"/>
      <c r="E37" s="61"/>
      <c r="F37" s="51"/>
      <c r="G37" s="59"/>
      <c r="H37" s="60"/>
      <c r="I37" s="44"/>
      <c r="J37" s="61"/>
      <c r="K37" s="32"/>
      <c r="L37" s="59"/>
      <c r="M37" s="60"/>
      <c r="N37" s="44"/>
      <c r="O37" s="61"/>
    </row>
    <row r="38" spans="1:15">
      <c r="A38" s="28"/>
      <c r="B38" s="3" t="s">
        <v>22</v>
      </c>
      <c r="C38" s="46" t="s">
        <v>23</v>
      </c>
      <c r="D38" s="47">
        <f>((((D29+D30)/10)*0.393700787)/((D31+D32)/10))*2.54</f>
        <v>3.2806409667706805E-3</v>
      </c>
      <c r="E38" s="4" t="s">
        <v>8</v>
      </c>
      <c r="F38" s="51"/>
      <c r="G38" s="3" t="s">
        <v>22</v>
      </c>
      <c r="H38" s="46" t="s">
        <v>23</v>
      </c>
      <c r="I38" s="47">
        <f>((((I29+I30)/10)*0.393700787)/((I31+I32)/10))*2.54</f>
        <v>2.480158727628968E-3</v>
      </c>
      <c r="J38" s="4" t="s">
        <v>8</v>
      </c>
      <c r="K38" s="32"/>
      <c r="L38" s="3" t="s">
        <v>22</v>
      </c>
      <c r="M38" s="46" t="s">
        <v>23</v>
      </c>
      <c r="N38" s="47">
        <f>((((N29+N30)/10)*0.393700787)/((N31+N32)/10))*2.54</f>
        <v>1.1820175426539912E-3</v>
      </c>
      <c r="O38" s="4" t="s">
        <v>8</v>
      </c>
    </row>
    <row r="39" spans="1:15">
      <c r="A39" s="28"/>
      <c r="B39" s="3"/>
      <c r="C39" s="48" t="s">
        <v>24</v>
      </c>
      <c r="D39" s="48">
        <f>D33/D28*1000</f>
        <v>2034.1741253051264</v>
      </c>
      <c r="E39" s="4"/>
      <c r="F39" s="51"/>
      <c r="G39" s="3"/>
      <c r="H39" s="48" t="s">
        <v>24</v>
      </c>
      <c r="I39" s="48">
        <f>I33/I28*1000</f>
        <v>3720.2380952380954</v>
      </c>
      <c r="J39" s="4"/>
      <c r="K39" s="32"/>
      <c r="L39" s="3"/>
      <c r="M39" s="48" t="s">
        <v>24</v>
      </c>
      <c r="N39" s="48">
        <f>N33/N28*1000</f>
        <v>2840.909090909091</v>
      </c>
      <c r="O39" s="4"/>
    </row>
    <row r="40" spans="1:15">
      <c r="A40" s="28"/>
      <c r="B40" s="5"/>
      <c r="C40" s="50" t="s">
        <v>25</v>
      </c>
      <c r="D40" s="50">
        <f>D34/D41*1000</f>
        <v>98.206335260115608</v>
      </c>
      <c r="E40" s="6" t="s">
        <v>26</v>
      </c>
      <c r="F40" s="51"/>
      <c r="G40" s="5"/>
      <c r="H40" s="50" t="s">
        <v>25</v>
      </c>
      <c r="I40" s="50">
        <f>I34/I41*1000</f>
        <v>92.897279999999995</v>
      </c>
      <c r="J40" s="6" t="s">
        <v>26</v>
      </c>
      <c r="K40" s="32"/>
      <c r="L40" s="5"/>
      <c r="M40" s="50" t="s">
        <v>25</v>
      </c>
      <c r="N40" s="50">
        <f>N34/N41*1000</f>
        <v>197.48571428571427</v>
      </c>
      <c r="O40" s="6" t="s">
        <v>26</v>
      </c>
    </row>
    <row r="41" spans="1:15">
      <c r="A41" s="28"/>
      <c r="B41" s="5"/>
      <c r="C41" s="50" t="s">
        <v>27</v>
      </c>
      <c r="D41" s="50">
        <f>(D29*D33*1000)/(D28*D36)</f>
        <v>18.328756441551398</v>
      </c>
      <c r="E41" s="6" t="s">
        <v>28</v>
      </c>
      <c r="F41" s="51"/>
      <c r="G41" s="5"/>
      <c r="H41" s="50" t="s">
        <v>27</v>
      </c>
      <c r="I41" s="50">
        <f>(I29*I33*1000)/(I28*I36)</f>
        <v>19.376240079365079</v>
      </c>
      <c r="J41" s="6" t="s">
        <v>28</v>
      </c>
      <c r="K41" s="32"/>
      <c r="L41" s="5"/>
      <c r="M41" s="50" t="s">
        <v>27</v>
      </c>
      <c r="N41" s="50">
        <f>(N29*N33*1000)/(N28*N36)</f>
        <v>9.1145833333333339</v>
      </c>
      <c r="O41" s="6" t="s">
        <v>28</v>
      </c>
    </row>
    <row r="42" spans="1:15">
      <c r="A42" s="28"/>
      <c r="B42" s="5"/>
      <c r="C42" s="48" t="s">
        <v>29</v>
      </c>
      <c r="D42" s="48">
        <f>(D34*100)/D35</f>
        <v>7.2</v>
      </c>
      <c r="E42" s="4" t="s">
        <v>30</v>
      </c>
      <c r="F42" s="51"/>
      <c r="G42" s="5"/>
      <c r="H42" s="48" t="s">
        <v>29</v>
      </c>
      <c r="I42" s="48">
        <f>(I34*100)/I35</f>
        <v>7.2</v>
      </c>
      <c r="J42" s="4" t="s">
        <v>30</v>
      </c>
      <c r="K42" s="32"/>
      <c r="L42" s="5"/>
      <c r="M42" s="48" t="s">
        <v>29</v>
      </c>
      <c r="N42" s="48">
        <f>(N34*100)/N35</f>
        <v>7.2</v>
      </c>
      <c r="O42" s="4" t="s">
        <v>30</v>
      </c>
    </row>
    <row r="43" spans="1:15">
      <c r="A43" s="28"/>
      <c r="B43" s="5"/>
      <c r="C43" s="48" t="s">
        <v>31</v>
      </c>
      <c r="D43" s="48">
        <f>D30*D39/10</f>
        <v>2644.4263628966646</v>
      </c>
      <c r="E43" s="4" t="s">
        <v>30</v>
      </c>
      <c r="F43" s="51"/>
      <c r="G43" s="5"/>
      <c r="H43" s="48" t="s">
        <v>31</v>
      </c>
      <c r="I43" s="48">
        <f>I30*I39/10</f>
        <v>2790.1785714285716</v>
      </c>
      <c r="J43" s="4" t="s">
        <v>30</v>
      </c>
      <c r="K43" s="32"/>
      <c r="L43" s="5"/>
      <c r="M43" s="48" t="s">
        <v>31</v>
      </c>
      <c r="N43" s="48">
        <f>N30*N39/10</f>
        <v>1312.5</v>
      </c>
      <c r="O43" s="4" t="s">
        <v>30</v>
      </c>
    </row>
    <row r="44" spans="1:15">
      <c r="A44" s="28"/>
      <c r="B44" s="5"/>
      <c r="C44" s="48" t="s">
        <v>32</v>
      </c>
      <c r="D44" s="48">
        <f>D43-D42</f>
        <v>2637.2263628966648</v>
      </c>
      <c r="E44" s="4" t="s">
        <v>30</v>
      </c>
      <c r="F44" s="51"/>
      <c r="G44" s="5"/>
      <c r="H44" s="48" t="s">
        <v>32</v>
      </c>
      <c r="I44" s="48">
        <f>I43-I42</f>
        <v>2782.9785714285717</v>
      </c>
      <c r="J44" s="4" t="s">
        <v>30</v>
      </c>
      <c r="K44" s="32"/>
      <c r="L44" s="5"/>
      <c r="M44" s="48" t="s">
        <v>32</v>
      </c>
      <c r="N44" s="48">
        <f>N43-N42</f>
        <v>1305.3</v>
      </c>
      <c r="O44" s="4" t="s">
        <v>30</v>
      </c>
    </row>
    <row r="45" spans="1:15" ht="15.75" thickBot="1">
      <c r="A45" s="28"/>
      <c r="B45" s="7"/>
      <c r="C45" s="8" t="s">
        <v>33</v>
      </c>
      <c r="D45" s="9">
        <f>D44/D43*100</f>
        <v>99.727729230769242</v>
      </c>
      <c r="E45" s="10" t="s">
        <v>34</v>
      </c>
      <c r="F45" s="51"/>
      <c r="G45" s="7"/>
      <c r="H45" s="8" t="s">
        <v>33</v>
      </c>
      <c r="I45" s="9">
        <f>I44/I43*100</f>
        <v>99.741952000000012</v>
      </c>
      <c r="J45" s="10" t="s">
        <v>34</v>
      </c>
      <c r="K45" s="32"/>
      <c r="L45" s="7"/>
      <c r="M45" s="8" t="s">
        <v>33</v>
      </c>
      <c r="N45" s="9">
        <f>N44/N43*100</f>
        <v>99.451428571428565</v>
      </c>
      <c r="O45" s="10" t="s">
        <v>34</v>
      </c>
    </row>
    <row r="46" spans="1:15">
      <c r="A46" s="28"/>
      <c r="B46" s="29"/>
      <c r="C46" s="29"/>
      <c r="D46" s="29"/>
      <c r="E46" s="29"/>
      <c r="F46" s="29"/>
      <c r="G46" s="29"/>
      <c r="H46" s="29"/>
      <c r="I46" s="29"/>
      <c r="J46" s="28"/>
      <c r="K46" s="28"/>
      <c r="L46" s="28"/>
      <c r="M46" s="28"/>
      <c r="N46" s="28"/>
      <c r="O46" s="28"/>
    </row>
    <row r="47" spans="1:15">
      <c r="B47" s="1"/>
      <c r="C47" s="1" t="s">
        <v>38</v>
      </c>
      <c r="D47" s="1"/>
      <c r="E47" s="1"/>
      <c r="F47" s="1"/>
      <c r="G47" s="1"/>
      <c r="H47" s="1"/>
      <c r="I47" s="1"/>
    </row>
    <row r="48" spans="1:15">
      <c r="B48" s="1"/>
      <c r="C48" s="1" t="s">
        <v>39</v>
      </c>
      <c r="D48" s="15" t="s">
        <v>40</v>
      </c>
      <c r="E48" s="15"/>
      <c r="F48" s="15"/>
      <c r="G48" s="15"/>
      <c r="H48" s="15"/>
      <c r="I48" s="1"/>
    </row>
    <row r="49" spans="2:9">
      <c r="B49" s="1"/>
      <c r="C49" s="1"/>
      <c r="D49" s="15" t="s">
        <v>41</v>
      </c>
      <c r="E49" s="15"/>
      <c r="F49" s="15"/>
      <c r="G49" s="15"/>
      <c r="H49" s="15"/>
      <c r="I49" s="1"/>
    </row>
  </sheetData>
  <mergeCells count="27">
    <mergeCell ref="D48:H48"/>
    <mergeCell ref="D49:H49"/>
    <mergeCell ref="B37:E37"/>
    <mergeCell ref="G37:J37"/>
    <mergeCell ref="L37:O37"/>
    <mergeCell ref="B38:B45"/>
    <mergeCell ref="G38:G45"/>
    <mergeCell ref="L38:L45"/>
    <mergeCell ref="B26:E26"/>
    <mergeCell ref="G26:J26"/>
    <mergeCell ref="L26:O26"/>
    <mergeCell ref="B28:B36"/>
    <mergeCell ref="G28:G36"/>
    <mergeCell ref="L28:L36"/>
    <mergeCell ref="B16:E16"/>
    <mergeCell ref="G16:J16"/>
    <mergeCell ref="L16:O16"/>
    <mergeCell ref="B17:B24"/>
    <mergeCell ref="G17:G24"/>
    <mergeCell ref="L17:L24"/>
    <mergeCell ref="C2:N3"/>
    <mergeCell ref="B5:E5"/>
    <mergeCell ref="G5:J5"/>
    <mergeCell ref="L5:O5"/>
    <mergeCell ref="B7:B15"/>
    <mergeCell ref="G7:G15"/>
    <mergeCell ref="L7:L15"/>
  </mergeCells>
  <hyperlinks>
    <hyperlink ref="D48" r:id="rId1" xr:uid="{C45B8D30-A96B-46B8-894D-F9F2BC08E8D5}"/>
    <hyperlink ref="D49" r:id="rId2" xr:uid="{F8E22C68-A125-4C93-8817-F42A6F9AF761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4F1C7-E387-46DC-96B9-AC848DE64006}">
  <dimension ref="A1"/>
  <sheetViews>
    <sheetView workbookViewId="0">
      <selection activeCell="F21" sqref="F21:Q22"/>
    </sheetView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Motlíček</dc:creator>
  <cp:lastModifiedBy>David Motlíček</cp:lastModifiedBy>
  <dcterms:created xsi:type="dcterms:W3CDTF">2024-05-05T20:18:23Z</dcterms:created>
  <dcterms:modified xsi:type="dcterms:W3CDTF">2024-05-05T20:28:35Z</dcterms:modified>
</cp:coreProperties>
</file>